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80" windowWidth="22440" windowHeight="13620" activeTab="0"/>
  </bookViews>
  <sheets>
    <sheet name="Report" sheetId="1" r:id="rId1"/>
    <sheet name="Data" sheetId="2" r:id="rId2"/>
    <sheet name="Instructions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<sst xmlns="http://schemas.openxmlformats.org/spreadsheetml/2006/main" count="64" uniqueCount="64">
  <si>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Count of PMWork Orders</t>
  </si>
  <si>
    <t>SAFETY</t>
  </si>
  <si>
    <t>SCHEDULED</t>
  </si>
  <si>
    <t>EMERGENCY</t>
  </si>
  <si>
    <t>MEDIUM</t>
  </si>
  <si>
    <t>Corrective Maintenance</t>
  </si>
  <si>
    <t>Count of Work Orders</t>
  </si>
  <si>
    <t>Count of Emergency</t>
  </si>
  <si>
    <t>Count of Scheduled</t>
  </si>
  <si>
    <t>HIGH</t>
  </si>
  <si>
    <t>LOW</t>
  </si>
  <si>
    <t>10 TO 24 DAYS</t>
  </si>
  <si>
    <t>1 TO 2 DAYS</t>
  </si>
  <si>
    <t>3 TO 9 DAYS</t>
  </si>
  <si>
    <t>60 DAYS OR MORE</t>
  </si>
  <si>
    <t>25 TO 59 DAYS</t>
  </si>
  <si>
    <t>Preventive Maintenance</t>
  </si>
  <si>
    <t>Work Order ID</t>
  </si>
  <si>
    <t>Location</t>
  </si>
  <si>
    <t>Building</t>
  </si>
  <si>
    <t>Status</t>
  </si>
  <si>
    <t>Request Description</t>
  </si>
  <si>
    <t>Requester Email</t>
  </si>
  <si>
    <t>Submitted as Emergency</t>
  </si>
  <si>
    <t>Submittal Date</t>
  </si>
  <si>
    <t>Requested Completion Date</t>
  </si>
  <si>
    <t>Area Description</t>
  </si>
  <si>
    <t>Area Number</t>
  </si>
  <si>
    <t>Created By</t>
  </si>
  <si>
    <t>Craft</t>
  </si>
  <si>
    <t>Project Code</t>
  </si>
  <si>
    <t>Project Description</t>
  </si>
  <si>
    <t>Status Last Change</t>
  </si>
  <si>
    <t>Budget Code</t>
  </si>
  <si>
    <t>Budget Description</t>
  </si>
  <si>
    <t>Purpose Description</t>
  </si>
  <si>
    <t>Priority Description</t>
  </si>
  <si>
    <t>Equipment Item No.</t>
  </si>
  <si>
    <t>Equipment Name</t>
  </si>
  <si>
    <t>Assigned To</t>
  </si>
  <si>
    <t>Action Taken</t>
  </si>
  <si>
    <t>Number of File Attachments</t>
  </si>
  <si>
    <t>Estimated Costs</t>
  </si>
  <si>
    <t>Estimated Hours</t>
  </si>
  <si>
    <t>Estimated Start Date</t>
  </si>
  <si>
    <t>Est. Completion Date</t>
  </si>
  <si>
    <t>Total Costs</t>
  </si>
  <si>
    <t>Actual Costs</t>
  </si>
  <si>
    <t>Actual Hours</t>
  </si>
  <si>
    <t>Actual Completion Date</t>
  </si>
  <si>
    <t>Deferred Until Date</t>
  </si>
  <si>
    <t>Deferred By</t>
  </si>
  <si>
    <t>Group</t>
  </si>
  <si>
    <t>Class</t>
  </si>
  <si>
    <t>Type</t>
  </si>
  <si>
    <t>No.</t>
  </si>
  <si>
    <t>Request By</t>
  </si>
  <si>
    <t>Custom</t>
  </si>
  <si>
    <t>Total</t>
  </si>
  <si>
    <r>
      <t xml:space="preserve">To use this report, you will need to run a Detailed Work Order Report to Excel for </t>
    </r>
    <r>
      <rPr>
        <sz val="16"/>
        <color indexed="10"/>
        <rFont val="Arial"/>
        <family val="2"/>
      </rPr>
      <t>Complete and Closed</t>
    </r>
    <r>
      <rPr>
        <sz val="16"/>
        <rFont val="Arial"/>
        <family val="2"/>
      </rPr>
      <t xml:space="preserve"> work orders. Copy the data from the Work Order Info worksheet on the report, to the Data worksheet in this file.  This report shows the percentage of all completed/closed work orders that fall within specified days aged and breaks the work order total out between preventative maintenance and corrective maintenance. </t>
    </r>
  </si>
  <si>
    <t>Count of Safety</t>
  </si>
  <si>
    <t>Count of High</t>
  </si>
  <si>
    <t>Count of Medium</t>
  </si>
  <si>
    <t>Count of Low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</si>
</sst>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N\o."/>
    <numFmt numFmtId="169" formatCode="&quot;$&quot;#,##0.00"/>
    <numFmt numFmtId="170" formatCode="mm/dd/yy"/>
    <numFmt numFmtId="171" formatCode="[$-409]dddd\,\ mmmm\ dd\,\ yyyy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[$-409]h:mm:ss\ AM/PM"/>
    <numFmt numFmtId="184" formatCode="&quot;$&quot;#,##0.00;\(&quot;$&quot;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9" fontId="3" fillId="33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9" fontId="3" fillId="0" borderId="15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/>
    </xf>
    <xf numFmtId="10" fontId="4" fillId="0" borderId="13" xfId="57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 horizontal="left"/>
      <protection/>
    </xf>
    <xf numFmtId="0" fontId="2" fillId="0" borderId="17" xfId="0" applyFont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/>
        <color indexed="10"/>
      </font>
      <border>
        <left style="thin"/>
        <right style="thin"/>
        <top style="thin"/>
        <bottom style="thin"/>
      </border>
    </dxf>
    <dxf>
      <font>
        <b/>
        <i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24.8515625" style="0" customWidth="1"/>
    <col min="3" max="3" width="16.28125" style="0" customWidth="1"/>
    <col min="4" max="4" width="15.00390625" style="0" customWidth="1"/>
    <col min="5" max="5" width="16.8515625" style="0" customWidth="1"/>
    <col min="6" max="6" width="16.7109375" style="0" customWidth="1"/>
    <col min="7" max="7" width="21.8515625" style="0" customWidth="1"/>
  </cols>
  <sheetData>
    <row r="1" spans="1:7" ht="16.5" thickBot="1">
      <c r="A1" s="5"/>
      <c r="B1" s="2"/>
      <c r="C1" s="1" t="s">
        <v>12</v>
      </c>
      <c r="D1" s="1" t="s">
        <v>13</v>
      </c>
      <c r="E1" s="1" t="s">
        <v>11</v>
      </c>
      <c r="F1" s="1" t="s">
        <v>15</v>
      </c>
      <c r="G1" s="1" t="s">
        <v>14</v>
      </c>
    </row>
    <row r="2" spans="1:7" ht="13.5" thickBot="1">
      <c r="A2" s="19" t="s">
        <v>5</v>
      </c>
      <c r="B2" s="11" t="s">
        <v>3</v>
      </c>
      <c r="C2" s="12">
        <f>IF(C18=0,0,(SUMPRODUCT((Data!$V$2:$V$33996&lt;&gt;"Preventive Maintenance")*(Data!$W$2:$W$33996=$B$2)*(Data!$AJ$2:$AJ$33996-Data!$AE$2:$AE$33996&lt;=2))/C18))</f>
        <v>0</v>
      </c>
      <c r="D2" s="13">
        <f>IF(C18=0,0,(SUMPRODUCT((Data!$V$2:$V$33996&lt;&gt;"Preventive Maintenance")*(Data!$W$2:$W$33996=$B$2)*(Data!$AJ$2:$AJ$33996-Data!$J$2:$J$33996&gt;=3)*(Data!$AJ$2:$AJ$33996-Data!$AE$2:$AE$33996&lt;=9)))/C18)</f>
        <v>0</v>
      </c>
      <c r="E2" s="13">
        <f>IF(C18=0,0,(SUMPRODUCT((Data!$V$2:$V$33996&lt;&gt;"Preventive Maintenance")*(Data!$W$2:$W$33996=$B$2)*(Data!$AJ$2:$AJ$33996-Data!$J$2:$J$33996&gt;=10)*(Data!$AJ$2:$AJ$33996-Data!$AE$2:$AE$33996&lt;=24)))/C18)</f>
        <v>0</v>
      </c>
      <c r="F2" s="13">
        <f>IF(C18=0,0,(SUMPRODUCT((Data!$V$2:$V$33996&lt;&gt;"Preventive Maintenance")*(Data!$W$2:$W$33996=$B$2)*(Data!$AJ$2:$AJ$33996-Data!$J$2:$J$33996&gt;=25)*(Data!$AJ$2:$AJ$33996-Data!$AE$2:$AE$33996&lt;=59)))/C18)</f>
        <v>0</v>
      </c>
      <c r="G2" s="12">
        <f>IF(C18=0,0,(SUMPRODUCT((Data!$V$2:$V$33996&lt;&gt;"Preventive Maintenance")*(Data!$W$2:$W$33996=$B$2)*(Data!$AJ$2:$AJ$33996-Data!$AE$2:$AE$33996&gt;=60))/C18))</f>
        <v>0</v>
      </c>
    </row>
    <row r="3" spans="1:7" ht="13.5" thickBot="1">
      <c r="A3" s="19"/>
      <c r="B3" s="3"/>
      <c r="C3" s="4"/>
      <c r="D3" s="4"/>
      <c r="E3" s="4"/>
      <c r="F3" s="4"/>
      <c r="G3" s="4"/>
    </row>
    <row r="4" spans="1:7" ht="13.5" thickBot="1">
      <c r="A4" s="19"/>
      <c r="B4" s="10" t="s">
        <v>1</v>
      </c>
      <c r="C4" s="12">
        <f>IF(C19=0,0,(SUMPRODUCT((Data!$V$2:$V$33996&lt;&gt;"Preventive Maintenance")*(Data!$W$2:$W$33996=$B$4)*(Data!$AJ$2:$AJ$33996-Data!$AE$2:$AE$33996&lt;=2))/C19))</f>
        <v>0</v>
      </c>
      <c r="D4" s="13">
        <f>IF(C19=0,0,(SUMPRODUCT((Data!$V$2:$V$33996&lt;&gt;"Preventive Maintenance")*(Data!$W$2:$W$33996=$B$4)*(Data!$AJ$2:$AJ$33996-Data!$J$2:$J$33996&gt;=3)*(Data!$AJ$2:$AJ$33996-Data!$AE$2:$AE$33996&lt;=9)))/C19)</f>
        <v>0</v>
      </c>
      <c r="E4" s="13">
        <f>IF(C19=0,0,(SUMPRODUCT((Data!$V$2:$V$33996&lt;&gt;"Preventive Maintenance")*(Data!$W$2:$W$33996=$B$4)*(Data!$AJ$2:$AJ$33996-Data!$J$2:$J$33996&gt;=10)*(Data!$AJ$2:$AJ$33996-Data!$AE$2:$AE$33996&lt;=24)))/C19)</f>
        <v>0</v>
      </c>
      <c r="F4" s="13">
        <f>IF(C19=0,0,(SUMPRODUCT((Data!$V$2:$V$33996&lt;&gt;"Preventive Maintenance")*(Data!$W$2:$W$33996=$B$4)*(Data!$AJ$2:$AJ$33996-Data!$J$2:$J$33996&gt;=25)*(Data!$AJ$2:$AJ$33996-Data!$AE$2:$AE$33996&lt;=59)))/C19)</f>
        <v>0</v>
      </c>
      <c r="G4" s="12">
        <f>IF(C19=0,0,(SUMPRODUCT((Data!$V$2:$V$33996&lt;&gt;"Preventive Maintenance")*(Data!$W$2:$W$33996=$B$4)*(Data!$AJ$2:$AJ$33996-Data!$AE$2:$AE$33996&gt;=60))/C19))</f>
        <v>0</v>
      </c>
    </row>
    <row r="5" spans="1:7" ht="13.5" thickBot="1">
      <c r="A5" s="19"/>
      <c r="B5" s="3"/>
      <c r="C5" s="4"/>
      <c r="D5" s="4"/>
      <c r="E5" s="4"/>
      <c r="F5" s="4"/>
      <c r="G5" s="4"/>
    </row>
    <row r="6" spans="1:7" ht="13.5" thickBot="1">
      <c r="A6" s="19"/>
      <c r="B6" s="10" t="s">
        <v>9</v>
      </c>
      <c r="C6" s="13">
        <f>IF(C20=0,0,(SUMPRODUCT((Data!$V$2:$V$33996&lt;&gt;"Preventive Maintenance")*(Data!$W$2:$W$33996=$B$6)*(Data!$AJ$2:$AJ$33996-Data!$AE$2:$AE$33996&lt;=2))/C20))</f>
        <v>0</v>
      </c>
      <c r="D6" s="13">
        <f>IF(C20=0,0,(SUMPRODUCT((Data!$V$2:$V$33996&lt;&gt;"Preventive Maintenance")*(Data!$W$2:$W$33996=$B$6)*(Data!$AJ$2:$AJ$33996-Data!$J$2:$J$33996&gt;=3)*(Data!$AJ$2:$AJ$33996-Data!$AE$2:$AE$33996&lt;=9)))/C20)</f>
        <v>0</v>
      </c>
      <c r="E6" s="13">
        <f>IF(C20=0,0,(SUMPRODUCT((Data!$V$2:$V$33996&lt;&gt;"Preventive Maintenance")*(Data!$W$2:$W$33996=$B$6)*(Data!$AJ$2:$AJ$33996-Data!$J$2:$J$33996&gt;=10)*(Data!$AJ$2:$AJ$33996-Data!$AE$2:$AE$33996&lt;=24)))/C20)</f>
        <v>0</v>
      </c>
      <c r="F6" s="13">
        <f>IF(C20=0,0,(SUMPRODUCT((Data!$V$2:$V$33996&lt;&gt;"Preventive Maintenance")*(Data!$W$2:$W$33996=$B$6)*(Data!$AJ$2:$AJ$33996-Data!$J$2:$J$33996&gt;=25)*(Data!$AJ$2:$AJ$33996-Data!$AE$2:$AE$33996&lt;=59)))/C20)</f>
        <v>0</v>
      </c>
      <c r="G6" s="13">
        <f>IF(C20=0,0,(SUMPRODUCT((Data!$V$2:$V$33996&lt;&gt;"Preventive Maintenance")*(Data!$W$2:$W$33996=$B$6)*(Data!$AJ$2:$AJ$33996-Data!$AE$2:$AE$33996&gt;=60))/C20))</f>
        <v>0</v>
      </c>
    </row>
    <row r="7" spans="1:7" ht="13.5" thickBot="1">
      <c r="A7" s="19"/>
      <c r="B7" s="3"/>
      <c r="C7" s="4"/>
      <c r="D7" s="4"/>
      <c r="E7" s="4"/>
      <c r="F7" s="4"/>
      <c r="G7" s="4"/>
    </row>
    <row r="8" spans="1:7" ht="13.5" thickBot="1">
      <c r="A8" s="19"/>
      <c r="B8" s="10" t="s">
        <v>4</v>
      </c>
      <c r="C8" s="13">
        <f>IF(C21=0,0,(SUMPRODUCT((Data!$V$2:$V$33996&lt;&gt;"Preventive Maintenance")*(Data!$W$2:$W$33996=$B$8)*(Data!$AJ$2:$AJ$33996-Data!$AE$2:$AE$33996&lt;=2))/C21))</f>
        <v>0</v>
      </c>
      <c r="D8" s="13">
        <f>IF(C21=0,0,(SUMPRODUCT((Data!$V$2:$V$33996&lt;&gt;"Preventive Maintenance")*(Data!$W$2:$W$33996=$B$8)*(Data!$AJ$2:$AJ$33996-Data!$J$2:$J$33996&gt;=3)*(Data!$AJ$2:$AJ$33996-Data!$AE$2:$AE$33996&lt;=9)))/C21)</f>
        <v>0</v>
      </c>
      <c r="E8" s="13">
        <f>IF(C21=0,0,(SUMPRODUCT((Data!$V$2:$V$33996&lt;&gt;"Preventive Maintenance")*(Data!$W$2:$W$33996=$B$8)*(Data!$AJ$2:$AJ$33996-Data!$J$2:$J$33996&gt;=10)*(Data!$AJ$2:$AJ$33996-Data!$AE$2:$AE$33996&lt;=24)))/C21)</f>
        <v>0</v>
      </c>
      <c r="F8" s="13">
        <f>IF(C21=0,0,(SUMPRODUCT((Data!$V$2:$V$33996&lt;&gt;"Preventive Maintenance")*(Data!$W$2:$W$33996=$B$8)*(Data!$AJ$2:$AJ$33996-Data!$J$2:$J$33996&gt;=25)*(Data!$AJ$2:$AJ$33996-Data!$AE$2:$AE$33996&lt;=59)))/C21)</f>
        <v>0</v>
      </c>
      <c r="G8" s="13">
        <f>IF(C21=0,0,(SUMPRODUCT((Data!$V$2:$V$33996&lt;&gt;"Preventive Maintenance")*(Data!$W$2:$W$33996=$B$8)*(Data!$AJ$2:$AJ$33996-Data!$AE$2:$AE$33996&gt;=60))/C21))</f>
        <v>0</v>
      </c>
    </row>
    <row r="9" spans="1:7" ht="13.5" thickBot="1">
      <c r="A9" s="19"/>
      <c r="B9" s="3"/>
      <c r="C9" s="4"/>
      <c r="D9" s="4"/>
      <c r="E9" s="4"/>
      <c r="F9" s="4"/>
      <c r="G9" s="4"/>
    </row>
    <row r="10" spans="1:7" ht="13.5" thickBot="1">
      <c r="A10" s="19"/>
      <c r="B10" s="10" t="s">
        <v>2</v>
      </c>
      <c r="C10" s="13">
        <f>IF(C22=0,0,(SUMPRODUCT((Data!$V$2:$V$33996&lt;&gt;"Preventive Maintenance")*(Data!$W$2:$W$33996=$B$10)*(Data!$AJ$2:$AJ$33996-Data!$AE$2:$AE$33996&lt;=2)/C22)))</f>
        <v>0</v>
      </c>
      <c r="D10" s="13">
        <f>IF(C22=0,0,(SUMPRODUCT((Data!$V$2:$V$33996&lt;&gt;"Preventive Maintenance")*(Data!$W$2:$W$33996=$B$10)*(Data!$AJ$2:$AJ$33996-Data!$J$2:$J$33996&gt;=3)*(Data!$AJ$2:$AJ$33996-Data!$AE$2:$AE$33996&lt;=9)))/C22)</f>
        <v>0</v>
      </c>
      <c r="E10" s="13">
        <f>IF(C22=0,0,(SUMPRODUCT((Data!$V$2:$V$33996&lt;&gt;"Preventive Maintenance")*(Data!$W$2:$W$33996=$B$10)*(Data!$AJ$2:$AJ$33996-Data!$J$2:$J$33996&gt;=10)*(Data!$AJ$2:$AJ$33996-Data!$AE$2:$AE$33996&lt;=24)))/C22)</f>
        <v>0</v>
      </c>
      <c r="F10" s="13">
        <f>IF(D22=0,0,(SUMPRODUCT((Data!$V$2:$V$33996&lt;&gt;"Preventive Maintenance")*(Data!$W$2:$W$33996=$B$10)*(Data!$AJ$2:$AJ$33996-Data!$J$2:$J$33996&gt;=10)*(Data!$AJ$2:$AJ$33996-Data!$AE$2:$AE$33996&lt;=24)))/D22)</f>
        <v>0</v>
      </c>
      <c r="G10" s="13">
        <f>IF(C22=0,0,(SUMPRODUCT((Data!$V$2:$V$33996&lt;&gt;"Preventive Maintenance")*(Data!$W$2:$W$33996=$B$10)*(Data!$AJ$2:$AJ$33996-Data!$AE$2:$AE$33996&gt;=60)/C22)))</f>
        <v>0</v>
      </c>
    </row>
    <row r="11" spans="1:7" ht="13.5" thickBot="1">
      <c r="A11" s="19"/>
      <c r="B11" s="3"/>
      <c r="C11" s="4"/>
      <c r="D11" s="4"/>
      <c r="E11" s="4"/>
      <c r="F11" s="4"/>
      <c r="G11" s="4"/>
    </row>
    <row r="12" spans="1:7" ht="13.5" thickBot="1">
      <c r="A12" s="19"/>
      <c r="B12" s="10" t="s">
        <v>10</v>
      </c>
      <c r="C12" s="13">
        <f>IF(C23=0,0,(SUMPRODUCT((Data!$V$2:$V$33996&lt;&gt;"Preventive Maintenance")*(Data!$W$2:$W$33996=$B$12)*(Data!$AJ$2:$AJ$33996-Data!$AE$2:$AE$33996&lt;=2)/C23)))</f>
        <v>0</v>
      </c>
      <c r="D12" s="13">
        <f>IF(C23=0,0,(SUMPRODUCT((Data!$V$2:$V$33996&lt;&gt;"Preventive Maintenance")*(Data!$W$2:$W$33996=$B$12)*(Data!$AJ$2:$AJ$33996-Data!$J$2:$J$33996&gt;=3)*(Data!$AJ$2:$AJ$33996-Data!$AE$2:$AE$33996&lt;=9)))/C23)</f>
        <v>0</v>
      </c>
      <c r="E12" s="13">
        <f>IF(C23=0,0,(SUMPRODUCT((Data!$V$2:$V$33996&lt;&gt;"Preventive Maintenance")*(Data!$W$2:$W$33996=$B$12)*(Data!$AJ$2:$AJ$33996-Data!$J$2:$J$33996&gt;=10)*(Data!$AJ$2:$AJ$33996-Data!$AE$2:$AE$33996&lt;=24)))/C23)</f>
        <v>0</v>
      </c>
      <c r="F12" s="13">
        <f>IF(C23=0,0,(SUMPRODUCT((Data!$V$2:$V$33996&lt;&gt;"Preventive Maintenance")*(Data!$W$2:$W$33996=$B$12)*(Data!$AJ$2:$AJ$33996-Data!$J$2:$J$33996&gt;=25)*(Data!$AJ$2:$AJ$33996-Data!$AE$2:$AE$33996&lt;=59)))/C23)</f>
        <v>0</v>
      </c>
      <c r="G12" s="13">
        <f>IF(C23=0,0,(SUMPRODUCT((Data!$V$2:$V$33996&lt;&gt;"Preventive Maintenance")*(Data!$W$2:$W$33996=$B$12)*(Data!$AJ$2:$AJ$33996-Data!$AE$2:$AE$33996&gt;=60)/C23)))</f>
        <v>0</v>
      </c>
    </row>
    <row r="13" spans="1:7" ht="13.5" thickBot="1">
      <c r="A13" s="19"/>
      <c r="B13" s="3"/>
      <c r="C13" s="4"/>
      <c r="D13" s="4"/>
      <c r="E13" s="4"/>
      <c r="F13" s="4"/>
      <c r="G13" s="4"/>
    </row>
    <row r="14" spans="1:10" ht="13.5" thickBot="1">
      <c r="A14" s="20" t="s">
        <v>16</v>
      </c>
      <c r="B14" s="21"/>
      <c r="C14" s="13">
        <f>IF(C16=0,0,(SUMPRODUCT((Data!$V$2:$V$33996=$A$14)*(Data!$AJ$2:$AJ$33996-Data!$AE$2:$AE$33996&lt;=2))/C16))</f>
        <v>0</v>
      </c>
      <c r="D14" s="13">
        <f>IF(C16=0,0,(SUMPRODUCT((Data!$V$2:$V$33996=$A$14)*(Data!$AJ$2:$AJ$33996-Data!$J$2:$J$33996&gt;=3)*(Data!$AJ$2:$AJ$33996-Data!$AE$2:$AE$33996&lt;=9)))/C16)</f>
        <v>0</v>
      </c>
      <c r="E14" s="13">
        <f>IF(C16=0,0,(SUMPRODUCT((Data!$V$2:$V$33996=$A$14)*(Data!$AJ$2:$AJ$33996-Data!$J$2:$J$33996&gt;=10)*(Data!$AJ$2:$AJ$33996-Data!$AE$2:$AE$33996&lt;=24)))/C16)</f>
        <v>0</v>
      </c>
      <c r="F14" s="13">
        <f>IF(C16=0,0,(SUMPRODUCT((Data!$V$2:$V$33996=$A$14)*(Data!$AJ$2:$AJ$33996-Data!$J$2:$J$33996&gt;=25)*(Data!$AJ$2:$AJ$33996-Data!$AE$2:$AE$33996&lt;=59)))/C16)</f>
        <v>0</v>
      </c>
      <c r="G14" s="13">
        <f>IF(C16=0,0,(SUMPRODUCT((Data!$V$2:$V$33996=$A$14)*(Data!$AJ$2:$AJ$33996-Data!$AE$2:$AE$33996&gt;=60))/C16))</f>
        <v>0</v>
      </c>
      <c r="H14" s="6"/>
      <c r="I14" s="7"/>
      <c r="J14" s="7"/>
    </row>
    <row r="16" spans="2:3" ht="12.75">
      <c r="B16" s="14" t="s">
        <v>0</v>
      </c>
      <c r="C16" s="15">
        <f>COUNTIF(Data!$V$2:$V$33996,A14)</f>
        <v>0</v>
      </c>
    </row>
    <row r="17" ht="12.75">
      <c r="C17" s="14"/>
    </row>
    <row r="18" spans="2:3" ht="12.75">
      <c r="B18" s="14" t="s">
        <v>7</v>
      </c>
      <c r="C18" s="14">
        <f>SUMPRODUCT((Data!$W$2:$W$33996=B2)*(Data!$V$2:$V$33996&lt;&gt;$A$14))</f>
        <v>0</v>
      </c>
    </row>
    <row r="19" spans="2:3" ht="12.75">
      <c r="B19" s="14" t="s">
        <v>60</v>
      </c>
      <c r="C19" s="14">
        <f>SUMPRODUCT((Data!$W$2:$W$33996=B4)*(Data!$V$2:$V$33996&lt;&gt;$A$14))</f>
        <v>0</v>
      </c>
    </row>
    <row r="20" spans="2:3" ht="12.75">
      <c r="B20" s="14" t="s">
        <v>61</v>
      </c>
      <c r="C20" s="14">
        <f>SUMPRODUCT((Data!$W$2:$W$33996=B6)*(Data!$V$2:$V$33996&lt;&gt;$A$14))</f>
        <v>0</v>
      </c>
    </row>
    <row r="21" spans="2:3" ht="12.75">
      <c r="B21" s="14" t="s">
        <v>62</v>
      </c>
      <c r="C21" s="14">
        <f>SUMPRODUCT((Data!$W$2:$W$33996=B8)*(Data!$V$2:$V$33996&lt;&gt;$A$14))</f>
        <v>0</v>
      </c>
    </row>
    <row r="22" spans="2:3" ht="12.75">
      <c r="B22" s="14" t="s">
        <v>8</v>
      </c>
      <c r="C22" s="14">
        <f>SUMPRODUCT((Data!$W$2:$W$33996=B10)*(Data!$V$2:$V$33996&lt;&gt;$A$14))</f>
        <v>0</v>
      </c>
    </row>
    <row r="23" spans="2:3" ht="12.75">
      <c r="B23" s="14" t="s">
        <v>63</v>
      </c>
      <c r="C23" s="14">
        <f>SUMPRODUCT((Data!$W$2:$W$33996=B12)*(Data!$V$2:$V$33996&lt;&gt;$A$14))</f>
        <v>0</v>
      </c>
    </row>
    <row r="24" spans="2:3" ht="12.75">
      <c r="B24" s="9" t="s">
        <v>6</v>
      </c>
      <c r="C24" s="9">
        <f>SUM(C18:C23)</f>
        <v>0</v>
      </c>
    </row>
    <row r="26" spans="2:3" ht="12.75">
      <c r="B26" s="14" t="s">
        <v>58</v>
      </c>
      <c r="C26">
        <f>C24+C16</f>
        <v>0</v>
      </c>
    </row>
  </sheetData>
  <sheetProtection/>
  <mergeCells count="2">
    <mergeCell ref="A2:A13"/>
    <mergeCell ref="A14:B1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17" customWidth="1"/>
    <col min="2" max="2" width="17.7109375" style="17" customWidth="1"/>
    <col min="3" max="3" width="11.7109375" style="17" customWidth="1"/>
    <col min="4" max="4" width="15.28125" style="17" customWidth="1"/>
    <col min="5" max="5" width="15.421875" style="17" customWidth="1"/>
    <col min="6" max="6" width="15.140625" style="17" customWidth="1"/>
    <col min="7" max="7" width="15.00390625" style="17" customWidth="1"/>
    <col min="8" max="8" width="15.57421875" style="17" customWidth="1"/>
    <col min="9" max="9" width="18.421875" style="17" customWidth="1"/>
    <col min="10" max="10" width="10.421875" style="17" customWidth="1"/>
    <col min="11" max="11" width="19.421875" style="17" customWidth="1"/>
    <col min="12" max="14" width="11.28125" style="17" customWidth="1"/>
    <col min="15" max="15" width="8.28125" style="17" customWidth="1"/>
    <col min="16" max="16" width="14.421875" style="17" customWidth="1"/>
    <col min="17" max="17" width="11.140625" style="17" customWidth="1"/>
    <col min="18" max="23" width="14.28125" style="17" customWidth="1"/>
    <col min="24" max="24" width="14.7109375" style="17" customWidth="1"/>
    <col min="25" max="25" width="14.140625" style="17" customWidth="1"/>
    <col min="26" max="26" width="14.421875" style="17" customWidth="1"/>
    <col min="27" max="27" width="14.28125" style="17" customWidth="1"/>
    <col min="28" max="28" width="18.00390625" style="17" customWidth="1"/>
    <col min="29" max="29" width="11.8515625" style="17" customWidth="1"/>
    <col min="30" max="30" width="11.57421875" style="17" customWidth="1"/>
    <col min="31" max="31" width="13.8515625" style="17" customWidth="1"/>
    <col min="32" max="32" width="14.421875" style="17" customWidth="1"/>
    <col min="33" max="33" width="9.57421875" style="17" customWidth="1"/>
    <col min="34" max="35" width="9.7109375" style="17" customWidth="1"/>
    <col min="36" max="36" width="16.421875" style="17" customWidth="1"/>
    <col min="37" max="37" width="12.7109375" style="17" customWidth="1"/>
    <col min="38" max="38" width="11.28125" style="17" customWidth="1"/>
    <col min="39" max="41" width="16.421875" style="17" customWidth="1"/>
    <col min="42" max="16384" width="9.140625" style="17" customWidth="1"/>
  </cols>
  <sheetData>
    <row r="1" spans="1:41" ht="13.5" customHeight="1">
      <c r="A1" s="18" t="s">
        <v>55</v>
      </c>
      <c r="B1" s="18" t="s">
        <v>17</v>
      </c>
      <c r="C1" s="18" t="s">
        <v>18</v>
      </c>
      <c r="D1" s="18" t="s">
        <v>19</v>
      </c>
      <c r="E1" s="18" t="s">
        <v>20</v>
      </c>
      <c r="F1" s="18" t="s">
        <v>21</v>
      </c>
      <c r="G1" s="18" t="s">
        <v>56</v>
      </c>
      <c r="H1" s="18" t="s">
        <v>22</v>
      </c>
      <c r="I1" s="18" t="s">
        <v>23</v>
      </c>
      <c r="J1" s="18" t="s">
        <v>24</v>
      </c>
      <c r="K1" s="18" t="s">
        <v>25</v>
      </c>
      <c r="L1" s="18" t="s">
        <v>26</v>
      </c>
      <c r="M1" s="18" t="s">
        <v>27</v>
      </c>
      <c r="N1" s="18" t="s">
        <v>28</v>
      </c>
      <c r="O1" s="18" t="s">
        <v>29</v>
      </c>
      <c r="P1" s="18" t="s">
        <v>57</v>
      </c>
      <c r="Q1" s="18" t="s">
        <v>30</v>
      </c>
      <c r="R1" s="18" t="s">
        <v>31</v>
      </c>
      <c r="S1" s="18" t="s">
        <v>32</v>
      </c>
      <c r="T1" s="18" t="s">
        <v>33</v>
      </c>
      <c r="U1" s="18" t="s">
        <v>34</v>
      </c>
      <c r="V1" s="18" t="s">
        <v>35</v>
      </c>
      <c r="W1" s="18" t="s">
        <v>36</v>
      </c>
      <c r="X1" s="18" t="s">
        <v>37</v>
      </c>
      <c r="Y1" s="18" t="s">
        <v>38</v>
      </c>
      <c r="Z1" s="18" t="s">
        <v>39</v>
      </c>
      <c r="AA1" s="18" t="s">
        <v>40</v>
      </c>
      <c r="AB1" s="18" t="s">
        <v>41</v>
      </c>
      <c r="AC1" s="18" t="s">
        <v>42</v>
      </c>
      <c r="AD1" s="18" t="s">
        <v>43</v>
      </c>
      <c r="AE1" s="18" t="s">
        <v>44</v>
      </c>
      <c r="AF1" s="18" t="s">
        <v>45</v>
      </c>
      <c r="AG1" s="18" t="s">
        <v>46</v>
      </c>
      <c r="AH1" s="18" t="s">
        <v>47</v>
      </c>
      <c r="AI1" s="18" t="s">
        <v>48</v>
      </c>
      <c r="AJ1" s="18" t="s">
        <v>49</v>
      </c>
      <c r="AK1" s="18" t="s">
        <v>50</v>
      </c>
      <c r="AL1" s="18" t="s">
        <v>51</v>
      </c>
      <c r="AM1" s="18" t="s">
        <v>52</v>
      </c>
      <c r="AN1" s="18" t="s">
        <v>53</v>
      </c>
      <c r="AO1" s="18" t="s">
        <v>54</v>
      </c>
    </row>
  </sheetData>
  <sheetProtection/>
  <conditionalFormatting sqref="A1">
    <cfRule type="cellIs" priority="1" dxfId="1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6.7109375" style="0" customWidth="1"/>
  </cols>
  <sheetData>
    <row r="1" spans="1:6" ht="162">
      <c r="A1" s="16" t="s">
        <v>59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spans="1:6" ht="12.75">
      <c r="A4" s="8"/>
      <c r="B4" s="8"/>
      <c r="C4" s="8"/>
      <c r="D4" s="8"/>
      <c r="E4" s="8"/>
      <c r="F4" s="8"/>
    </row>
    <row r="5" spans="1:6" ht="12.75">
      <c r="A5" s="8"/>
      <c r="B5" s="8"/>
      <c r="C5" s="8"/>
      <c r="D5" s="8"/>
      <c r="E5" s="8"/>
      <c r="F5" s="8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6" ht="12.75">
      <c r="A8" s="8"/>
      <c r="B8" s="8"/>
      <c r="C8" s="8"/>
      <c r="D8" s="8"/>
      <c r="E8" s="8"/>
      <c r="F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 Services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Conn</dc:creator>
  <cp:keywords/>
  <dc:description/>
  <cp:lastModifiedBy>Sam Kito</cp:lastModifiedBy>
  <cp:lastPrinted>2006-11-03T19:11:02Z</cp:lastPrinted>
  <dcterms:created xsi:type="dcterms:W3CDTF">2006-10-31T19:16:45Z</dcterms:created>
  <dcterms:modified xsi:type="dcterms:W3CDTF">2011-07-29T16:46:47Z</dcterms:modified>
  <cp:category/>
  <cp:version/>
  <cp:contentType/>
  <cp:contentStatus/>
</cp:coreProperties>
</file>